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310" windowHeight="7140" firstSheet="3" activeTab="3"/>
  </bookViews>
  <sheets>
    <sheet name="MARZO" sheetId="1" r:id="rId1"/>
    <sheet name="FEBRERO 2019" sheetId="3" r:id="rId2"/>
    <sheet name="ENERO" sheetId="4" r:id="rId3"/>
    <sheet name="NOVIEMBRE" sheetId="12" r:id="rId4"/>
    <sheet name="DICIEMBRE" sheetId="13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3" l="1"/>
  <c r="C7" i="13" l="1"/>
  <c r="B15" i="13"/>
  <c r="E14" i="13"/>
  <c r="E13" i="13"/>
  <c r="C15" i="13"/>
  <c r="D15" i="13" s="1"/>
  <c r="E12" i="13"/>
  <c r="B9" i="13"/>
  <c r="E8" i="13"/>
  <c r="C9" i="13"/>
  <c r="E6" i="13"/>
  <c r="D9" i="13" l="1"/>
  <c r="E7" i="13"/>
  <c r="C13" i="12"/>
  <c r="E13" i="12" s="1"/>
  <c r="B15" i="12"/>
  <c r="C7" i="12"/>
  <c r="E14" i="12"/>
  <c r="E12" i="12"/>
  <c r="B9" i="12"/>
  <c r="E8" i="12"/>
  <c r="C9" i="12"/>
  <c r="E6" i="12"/>
  <c r="C15" i="12" l="1"/>
  <c r="D9" i="12"/>
  <c r="E7" i="12"/>
  <c r="D15" i="12" l="1"/>
  <c r="I18" i="4" l="1"/>
  <c r="C16" i="1" l="1"/>
  <c r="C14" i="1"/>
  <c r="C8" i="1"/>
  <c r="C14" i="3"/>
  <c r="C8" i="3"/>
  <c r="C14" i="4"/>
  <c r="E9" i="4" l="1"/>
  <c r="C8" i="4"/>
  <c r="C10" i="4" s="1"/>
  <c r="C16" i="4"/>
  <c r="B16" i="4"/>
  <c r="E15" i="4"/>
  <c r="E14" i="4"/>
  <c r="E13" i="4"/>
  <c r="B10" i="4"/>
  <c r="E7" i="4"/>
  <c r="C16" i="3"/>
  <c r="B16" i="3"/>
  <c r="E15" i="3"/>
  <c r="E14" i="3"/>
  <c r="E13" i="3"/>
  <c r="B10" i="3"/>
  <c r="E9" i="3"/>
  <c r="E8" i="3"/>
  <c r="C10" i="3"/>
  <c r="E7" i="3"/>
  <c r="B16" i="1"/>
  <c r="E15" i="1"/>
  <c r="E14" i="1"/>
  <c r="E13" i="1"/>
  <c r="B10" i="1"/>
  <c r="E9" i="1"/>
  <c r="E8" i="1"/>
  <c r="E7" i="1"/>
  <c r="D16" i="1" l="1"/>
  <c r="D16" i="3"/>
  <c r="D10" i="3"/>
  <c r="D16" i="4"/>
  <c r="D10" i="4"/>
  <c r="E8" i="4"/>
  <c r="C10" i="1"/>
  <c r="D10" i="1" s="1"/>
</calcChain>
</file>

<file path=xl/sharedStrings.xml><?xml version="1.0" encoding="utf-8"?>
<sst xmlns="http://schemas.openxmlformats.org/spreadsheetml/2006/main" count="235" uniqueCount="40">
  <si>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</si>
  <si>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</si>
  <si>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GOBIERNO AUTONOMO DESCENTRALIZADO MUNICIPAL DE SANTA ELENA</t>
  </si>
  <si>
    <t xml:space="preserve">Monto total del presupuesto anual </t>
  </si>
  <si>
    <t>Tipo</t>
  </si>
  <si>
    <t>Ingresos</t>
  </si>
  <si>
    <t>Gastos</t>
  </si>
  <si>
    <t>Financiamiento</t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</si>
  <si>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</si>
  <si>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</si>
  <si>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</si>
  <si>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</si>
  <si>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</si>
  <si>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</si>
  <si>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</si>
  <si>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</si>
  <si>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</si>
  <si>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</si>
  <si>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</si>
  <si>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</si>
  <si>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</si>
  <si>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</si>
  <si>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</si>
  <si>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</si>
  <si>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</si>
  <si>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</si>
  <si>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</si>
  <si>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</si>
  <si>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</si>
  <si>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r>
      <t xml:space="preserve">Resultados operativos 
</t>
    </r>
    <r>
      <rPr>
        <sz val="12"/>
        <rFont val="Calibri"/>
        <family val="2"/>
      </rPr>
      <t>(% de gestión cumplida)</t>
    </r>
  </si>
  <si>
    <t>Estado de Ejecución Presupuestaria MARZO2019</t>
  </si>
  <si>
    <t>Estado de Ejecución Presupuestaria FEBRERO/2019</t>
  </si>
  <si>
    <t>Estado de Ejecución Presupuestaria FEBRERO 2019</t>
  </si>
  <si>
    <t>Estado de Ejecución Presupuestaria ENERO/2019</t>
  </si>
  <si>
    <t>Estado de Ejecución Presupuestaria ENERO 2019</t>
  </si>
  <si>
    <t>Estado de Ejecución Presupuestaria DICIEMBRE 2018</t>
  </si>
  <si>
    <t>Estado de Ejecución Presupuestaria NOVIEMBRE 2019</t>
  </si>
  <si>
    <t>Estado de Ejecución Presupuestaria OCTUBRE/2019</t>
  </si>
  <si>
    <t>Estado de Ejecución Presupuestaria DICIEMBRE 2019</t>
  </si>
  <si>
    <t>Estado de Ejecución Presupuestaria NOVIEMBRE/2019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</si>
</sst>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opLeftCell="A16" workbookViewId="0">
      <selection activeCell="H11" sqref="H11"/>
    </sheetView>
  </sheetViews>
  <sheetFormatPr baseColWidth="10" defaultRowHeight="15" x14ac:dyDescent="0.25"/>
  <cols>
    <col min="1" max="1" width="21.140625" customWidth="1"/>
    <col min="2" max="2" width="20" customWidth="1"/>
    <col min="3" max="3" width="20.28515625" customWidth="1"/>
    <col min="4" max="4" width="17.42578125" customWidth="1"/>
    <col min="5" max="5" width="19.7109375" customWidth="1"/>
    <col min="6" max="6" width="26.85546875" customWidth="1"/>
  </cols>
  <sheetData>
    <row r="2" spans="1:6" ht="15.75" x14ac:dyDescent="0.25">
      <c r="A2" s="18" t="s">
        <v>0</v>
      </c>
      <c r="B2" s="19"/>
      <c r="C2" s="19"/>
      <c r="D2" s="19"/>
      <c r="E2" s="19"/>
      <c r="F2" s="20"/>
    </row>
    <row r="3" spans="1:6" ht="15.75" x14ac:dyDescent="0.25">
      <c r="A3" s="18" t="s">
        <v>1</v>
      </c>
      <c r="B3" s="19"/>
      <c r="C3" s="19"/>
      <c r="D3" s="19"/>
      <c r="E3" s="19"/>
      <c r="F3" s="20"/>
    </row>
    <row r="4" spans="1:6" ht="18.75" x14ac:dyDescent="0.25">
      <c r="A4" s="21" t="s">
        <v>2</v>
      </c>
      <c r="B4" s="22"/>
      <c r="C4" s="22"/>
      <c r="D4" s="22"/>
      <c r="E4" s="22"/>
      <c r="F4" s="23"/>
    </row>
    <row r="5" spans="1:6" ht="15.75" x14ac:dyDescent="0.25">
      <c r="A5" s="24" t="s">
        <v>3</v>
      </c>
      <c r="B5" s="25"/>
      <c r="C5" s="25"/>
      <c r="D5" s="25"/>
      <c r="E5" s="25"/>
      <c r="F5" s="26"/>
    </row>
    <row r="6" spans="1:6" ht="63" x14ac:dyDescent="0.25">
      <c r="A6" s="1" t="s">
        <v>4</v>
      </c>
      <c r="B6" s="2" t="s">
        <v>5</v>
      </c>
      <c r="C6" s="1" t="s">
        <v>6</v>
      </c>
      <c r="D6" s="1" t="s">
        <v>7</v>
      </c>
      <c r="E6" s="2" t="s">
        <v>29</v>
      </c>
      <c r="F6" s="2" t="s">
        <v>8</v>
      </c>
    </row>
    <row r="7" spans="1:6" x14ac:dyDescent="0.25">
      <c r="A7" s="3" t="s">
        <v>9</v>
      </c>
      <c r="B7" s="3">
        <v>18873752.530000001</v>
      </c>
      <c r="C7" s="4">
        <v>9002095.9199999999</v>
      </c>
      <c r="D7" s="5" t="s">
        <v>10</v>
      </c>
      <c r="E7" s="6">
        <f>C7/B7</f>
        <v>0.47696375724388068</v>
      </c>
      <c r="F7" s="27" t="s">
        <v>30</v>
      </c>
    </row>
    <row r="8" spans="1:6" x14ac:dyDescent="0.25">
      <c r="A8" s="3" t="s">
        <v>11</v>
      </c>
      <c r="B8" s="3">
        <v>28643957.859999999</v>
      </c>
      <c r="C8" s="3">
        <f>48555153.31+1293000</f>
        <v>49848153.310000002</v>
      </c>
      <c r="D8" s="5" t="s">
        <v>12</v>
      </c>
      <c r="E8" s="6">
        <f>C8/B8</f>
        <v>1.7402676527328198</v>
      </c>
      <c r="F8" s="28"/>
    </row>
    <row r="9" spans="1:6" x14ac:dyDescent="0.25">
      <c r="A9" s="3" t="s">
        <v>7</v>
      </c>
      <c r="B9" s="7">
        <v>21735572.800000001</v>
      </c>
      <c r="C9" s="3">
        <v>10403033.960000001</v>
      </c>
      <c r="D9" s="5" t="s">
        <v>12</v>
      </c>
      <c r="E9" s="6">
        <f>C9/B9</f>
        <v>0.47861788855180298</v>
      </c>
      <c r="F9" s="28"/>
    </row>
    <row r="10" spans="1:6" ht="15.75" x14ac:dyDescent="0.25">
      <c r="A10" s="8" t="s">
        <v>13</v>
      </c>
      <c r="B10" s="9">
        <f>SUM(B7:B9)</f>
        <v>69253283.189999998</v>
      </c>
      <c r="C10" s="9">
        <f>SUM(C7:C9)</f>
        <v>69253283.189999998</v>
      </c>
      <c r="D10" s="30">
        <f>C10/B10</f>
        <v>1</v>
      </c>
      <c r="E10" s="31"/>
      <c r="F10" s="29"/>
    </row>
    <row r="11" spans="1:6" ht="15.75" x14ac:dyDescent="0.25">
      <c r="A11" s="24" t="s">
        <v>14</v>
      </c>
      <c r="B11" s="25"/>
      <c r="C11" s="25"/>
      <c r="D11" s="25"/>
      <c r="E11" s="25"/>
      <c r="F11" s="26"/>
    </row>
    <row r="12" spans="1:6" ht="63" x14ac:dyDescent="0.25">
      <c r="A12" s="2" t="s">
        <v>4</v>
      </c>
      <c r="B12" s="2" t="s">
        <v>5</v>
      </c>
      <c r="C12" s="1" t="s">
        <v>6</v>
      </c>
      <c r="D12" s="1" t="s">
        <v>7</v>
      </c>
      <c r="E12" s="2" t="s">
        <v>29</v>
      </c>
      <c r="F12" s="2" t="s">
        <v>15</v>
      </c>
    </row>
    <row r="13" spans="1:6" x14ac:dyDescent="0.25">
      <c r="A13" s="3" t="s">
        <v>9</v>
      </c>
      <c r="B13" s="3">
        <v>6249628.4699999997</v>
      </c>
      <c r="C13" s="4">
        <v>1527760.6</v>
      </c>
      <c r="D13" s="5" t="s">
        <v>10</v>
      </c>
      <c r="E13" s="6">
        <f>C13/B13</f>
        <v>0.24445622765156153</v>
      </c>
      <c r="F13" s="27" t="s">
        <v>31</v>
      </c>
    </row>
    <row r="14" spans="1:6" x14ac:dyDescent="0.25">
      <c r="A14" s="3" t="s">
        <v>11</v>
      </c>
      <c r="B14" s="3">
        <v>2504258.7599999998</v>
      </c>
      <c r="C14" s="3">
        <f>1852342.39+10528.07</f>
        <v>1862870.46</v>
      </c>
      <c r="D14" s="5" t="s">
        <v>12</v>
      </c>
      <c r="E14" s="6">
        <f>C14/B14</f>
        <v>0.74388097977542866</v>
      </c>
      <c r="F14" s="28"/>
    </row>
    <row r="15" spans="1:6" x14ac:dyDescent="0.25">
      <c r="A15" s="3" t="s">
        <v>7</v>
      </c>
      <c r="B15" s="7">
        <v>982465.21</v>
      </c>
      <c r="C15" s="3">
        <v>4473750.34</v>
      </c>
      <c r="D15" s="5" t="s">
        <v>12</v>
      </c>
      <c r="E15" s="6">
        <f>C15/B15</f>
        <v>4.5535967019127321</v>
      </c>
      <c r="F15" s="28"/>
    </row>
    <row r="16" spans="1:6" ht="15.75" x14ac:dyDescent="0.25">
      <c r="A16" s="8" t="s">
        <v>13</v>
      </c>
      <c r="B16" s="9">
        <f>SUM(B13:B15)</f>
        <v>9736352.4400000013</v>
      </c>
      <c r="C16" s="9">
        <f>SUM(C13:C15)</f>
        <v>7864381.4000000004</v>
      </c>
      <c r="D16" s="30">
        <f>C16/B16</f>
        <v>0.80773384575630658</v>
      </c>
      <c r="E16" s="31"/>
      <c r="F16" s="29"/>
    </row>
    <row r="17" spans="1:6" ht="47.25" x14ac:dyDescent="0.25">
      <c r="A17" s="32" t="s">
        <v>16</v>
      </c>
      <c r="B17" s="33"/>
      <c r="C17" s="33"/>
      <c r="D17" s="33"/>
      <c r="E17" s="33"/>
      <c r="F17" s="2" t="s">
        <v>17</v>
      </c>
    </row>
    <row r="18" spans="1:6" ht="31.5" x14ac:dyDescent="0.25">
      <c r="A18" s="34"/>
      <c r="B18" s="35"/>
      <c r="C18" s="35"/>
      <c r="D18" s="35"/>
      <c r="E18" s="35"/>
      <c r="F18" s="10" t="s">
        <v>18</v>
      </c>
    </row>
    <row r="19" spans="1:6" x14ac:dyDescent="0.25">
      <c r="A19" s="36"/>
      <c r="B19" s="37"/>
      <c r="C19" s="37"/>
      <c r="D19" s="37"/>
      <c r="E19" s="37"/>
      <c r="F19" s="38"/>
    </row>
    <row r="20" spans="1:6" x14ac:dyDescent="0.25">
      <c r="A20" s="14" t="s">
        <v>19</v>
      </c>
      <c r="B20" s="15"/>
      <c r="C20" s="15"/>
      <c r="D20" s="15"/>
      <c r="E20" s="16">
        <v>43228</v>
      </c>
      <c r="F20" s="17"/>
    </row>
    <row r="21" spans="1:6" x14ac:dyDescent="0.25">
      <c r="A21" s="14" t="s">
        <v>20</v>
      </c>
      <c r="B21" s="15"/>
      <c r="C21" s="15"/>
      <c r="D21" s="41"/>
      <c r="E21" s="40" t="s">
        <v>21</v>
      </c>
      <c r="F21" s="17"/>
    </row>
    <row r="22" spans="1:6" x14ac:dyDescent="0.25">
      <c r="A22" s="14" t="s">
        <v>22</v>
      </c>
      <c r="B22" s="15"/>
      <c r="C22" s="15"/>
      <c r="D22" s="15"/>
      <c r="E22" s="40" t="s">
        <v>23</v>
      </c>
      <c r="F22" s="17"/>
    </row>
    <row r="23" spans="1:6" x14ac:dyDescent="0.25">
      <c r="A23" s="14" t="s">
        <v>24</v>
      </c>
      <c r="B23" s="15"/>
      <c r="C23" s="15"/>
      <c r="D23" s="15"/>
      <c r="E23" s="40" t="s">
        <v>23</v>
      </c>
      <c r="F23" s="17"/>
    </row>
    <row r="24" spans="1:6" x14ac:dyDescent="0.25">
      <c r="A24" s="14" t="s">
        <v>25</v>
      </c>
      <c r="B24" s="15"/>
      <c r="C24" s="15"/>
      <c r="D24" s="15"/>
      <c r="E24" s="39" t="s">
        <v>26</v>
      </c>
      <c r="F24" s="39"/>
    </row>
    <row r="25" spans="1:6" x14ac:dyDescent="0.25">
      <c r="A25" s="14" t="s">
        <v>27</v>
      </c>
      <c r="B25" s="15"/>
      <c r="C25" s="15"/>
      <c r="D25" s="15"/>
      <c r="E25" s="40" t="s">
        <v>28</v>
      </c>
      <c r="F25" s="17"/>
    </row>
  </sheetData>
  <mergeCells count="23">
    <mergeCell ref="A24:D24"/>
    <mergeCell ref="E24:F24"/>
    <mergeCell ref="A25:D25"/>
    <mergeCell ref="E25:F25"/>
    <mergeCell ref="A21:D21"/>
    <mergeCell ref="E21:F21"/>
    <mergeCell ref="A22:D22"/>
    <mergeCell ref="E22:F22"/>
    <mergeCell ref="A23:D23"/>
    <mergeCell ref="E23:F23"/>
    <mergeCell ref="A20:D20"/>
    <mergeCell ref="E20:F20"/>
    <mergeCell ref="A2:F2"/>
    <mergeCell ref="A3:F3"/>
    <mergeCell ref="A4:F4"/>
    <mergeCell ref="A5:F5"/>
    <mergeCell ref="F7:F10"/>
    <mergeCell ref="D10:E10"/>
    <mergeCell ref="A11:F11"/>
    <mergeCell ref="F13:F16"/>
    <mergeCell ref="D16:E16"/>
    <mergeCell ref="A17:E18"/>
    <mergeCell ref="A19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workbookViewId="0">
      <selection activeCell="A6" sqref="A6"/>
    </sheetView>
  </sheetViews>
  <sheetFormatPr baseColWidth="10" defaultRowHeight="15" x14ac:dyDescent="0.25"/>
  <cols>
    <col min="1" max="1" width="21.140625" customWidth="1"/>
    <col min="2" max="2" width="20" customWidth="1"/>
    <col min="3" max="3" width="20.28515625" customWidth="1"/>
    <col min="4" max="4" width="17.42578125" customWidth="1"/>
    <col min="5" max="5" width="19.7109375" customWidth="1"/>
    <col min="6" max="6" width="26.85546875" customWidth="1"/>
  </cols>
  <sheetData>
    <row r="2" spans="1:6" ht="15.75" x14ac:dyDescent="0.25">
      <c r="A2" s="18" t="s">
        <v>0</v>
      </c>
      <c r="B2" s="19"/>
      <c r="C2" s="19"/>
      <c r="D2" s="19"/>
      <c r="E2" s="19"/>
      <c r="F2" s="20"/>
    </row>
    <row r="3" spans="1:6" ht="15.75" x14ac:dyDescent="0.25">
      <c r="A3" s="18" t="s">
        <v>1</v>
      </c>
      <c r="B3" s="19"/>
      <c r="C3" s="19"/>
      <c r="D3" s="19"/>
      <c r="E3" s="19"/>
      <c r="F3" s="20"/>
    </row>
    <row r="4" spans="1:6" ht="18.75" x14ac:dyDescent="0.25">
      <c r="A4" s="21" t="s">
        <v>2</v>
      </c>
      <c r="B4" s="22"/>
      <c r="C4" s="22"/>
      <c r="D4" s="22"/>
      <c r="E4" s="22"/>
      <c r="F4" s="23"/>
    </row>
    <row r="5" spans="1:6" ht="15.75" x14ac:dyDescent="0.25">
      <c r="A5" s="24" t="s">
        <v>3</v>
      </c>
      <c r="B5" s="25"/>
      <c r="C5" s="25"/>
      <c r="D5" s="25"/>
      <c r="E5" s="25"/>
      <c r="F5" s="26"/>
    </row>
    <row r="6" spans="1:6" ht="63" x14ac:dyDescent="0.25">
      <c r="A6" s="1" t="s">
        <v>4</v>
      </c>
      <c r="B6" s="2" t="s">
        <v>5</v>
      </c>
      <c r="C6" s="1" t="s">
        <v>6</v>
      </c>
      <c r="D6" s="1" t="s">
        <v>7</v>
      </c>
      <c r="E6" s="2" t="s">
        <v>29</v>
      </c>
      <c r="F6" s="2" t="s">
        <v>8</v>
      </c>
    </row>
    <row r="7" spans="1:6" x14ac:dyDescent="0.25">
      <c r="A7" s="3" t="s">
        <v>9</v>
      </c>
      <c r="B7" s="3">
        <v>17873752.530000001</v>
      </c>
      <c r="C7" s="4">
        <v>8762095.9199999999</v>
      </c>
      <c r="D7" s="5" t="s">
        <v>10</v>
      </c>
      <c r="E7" s="6">
        <f>C7/B7</f>
        <v>0.49022139616699723</v>
      </c>
      <c r="F7" s="27" t="s">
        <v>32</v>
      </c>
    </row>
    <row r="8" spans="1:6" x14ac:dyDescent="0.25">
      <c r="A8" s="3" t="s">
        <v>11</v>
      </c>
      <c r="B8" s="3">
        <v>18058267.809999999</v>
      </c>
      <c r="C8" s="3">
        <f>27421870.12+1313000</f>
        <v>28734870.120000001</v>
      </c>
      <c r="D8" s="5" t="s">
        <v>12</v>
      </c>
      <c r="E8" s="6">
        <f>C8/B8</f>
        <v>1.5912306995517973</v>
      </c>
      <c r="F8" s="28"/>
    </row>
    <row r="9" spans="1:6" x14ac:dyDescent="0.25">
      <c r="A9" s="3" t="s">
        <v>7</v>
      </c>
      <c r="B9" s="7">
        <v>11967979.66</v>
      </c>
      <c r="C9" s="3">
        <v>10403033.960000001</v>
      </c>
      <c r="D9" s="5" t="s">
        <v>12</v>
      </c>
      <c r="E9" s="6">
        <f>C9/B9</f>
        <v>0.86923894053476369</v>
      </c>
      <c r="F9" s="28"/>
    </row>
    <row r="10" spans="1:6" ht="15.75" x14ac:dyDescent="0.25">
      <c r="A10" s="8" t="s">
        <v>13</v>
      </c>
      <c r="B10" s="9">
        <f>SUM(B7:B9)</f>
        <v>47900000</v>
      </c>
      <c r="C10" s="9">
        <f>SUM(C7:C9)</f>
        <v>47900000</v>
      </c>
      <c r="D10" s="30">
        <f>C10/B10</f>
        <v>1</v>
      </c>
      <c r="E10" s="31"/>
      <c r="F10" s="29"/>
    </row>
    <row r="11" spans="1:6" ht="15.75" x14ac:dyDescent="0.25">
      <c r="A11" s="24" t="s">
        <v>14</v>
      </c>
      <c r="B11" s="25"/>
      <c r="C11" s="25"/>
      <c r="D11" s="25"/>
      <c r="E11" s="25"/>
      <c r="F11" s="26"/>
    </row>
    <row r="12" spans="1:6" ht="63" x14ac:dyDescent="0.25">
      <c r="A12" s="2" t="s">
        <v>4</v>
      </c>
      <c r="B12" s="2" t="s">
        <v>5</v>
      </c>
      <c r="C12" s="1" t="s">
        <v>6</v>
      </c>
      <c r="D12" s="1" t="s">
        <v>7</v>
      </c>
      <c r="E12" s="2" t="s">
        <v>29</v>
      </c>
      <c r="F12" s="2" t="s">
        <v>15</v>
      </c>
    </row>
    <row r="13" spans="1:6" x14ac:dyDescent="0.25">
      <c r="A13" s="3" t="s">
        <v>9</v>
      </c>
      <c r="B13" s="3">
        <v>5192579.26</v>
      </c>
      <c r="C13" s="4">
        <v>625120.67000000004</v>
      </c>
      <c r="D13" s="5" t="s">
        <v>10</v>
      </c>
      <c r="E13" s="6">
        <f>C13/B13</f>
        <v>0.12038731403013771</v>
      </c>
      <c r="F13" s="27" t="s">
        <v>33</v>
      </c>
    </row>
    <row r="14" spans="1:6" x14ac:dyDescent="0.25">
      <c r="A14" s="3" t="s">
        <v>11</v>
      </c>
      <c r="B14" s="3">
        <v>1292410.8</v>
      </c>
      <c r="C14" s="3">
        <f>584485.82+0</f>
        <v>584485.81999999995</v>
      </c>
      <c r="D14" s="5" t="s">
        <v>12</v>
      </c>
      <c r="E14" s="6">
        <f>C14/B14</f>
        <v>0.45224461138826749</v>
      </c>
      <c r="F14" s="28"/>
    </row>
    <row r="15" spans="1:6" x14ac:dyDescent="0.25">
      <c r="A15" s="3" t="s">
        <v>7</v>
      </c>
      <c r="B15" s="7">
        <v>474610.35</v>
      </c>
      <c r="C15" s="3">
        <v>2919055.26</v>
      </c>
      <c r="D15" s="5" t="s">
        <v>12</v>
      </c>
      <c r="E15" s="6">
        <f>C15/B15</f>
        <v>6.1504247853001939</v>
      </c>
      <c r="F15" s="28"/>
    </row>
    <row r="16" spans="1:6" ht="15.75" x14ac:dyDescent="0.25">
      <c r="A16" s="8" t="s">
        <v>13</v>
      </c>
      <c r="B16" s="9">
        <f>SUM(B13:B15)</f>
        <v>6959600.4099999992</v>
      </c>
      <c r="C16" s="9">
        <f>SUM(C13:C15)</f>
        <v>4128661.75</v>
      </c>
      <c r="D16" s="30">
        <f>C16/B16</f>
        <v>0.59323258617947006</v>
      </c>
      <c r="E16" s="31"/>
      <c r="F16" s="29"/>
    </row>
    <row r="17" spans="1:6" ht="47.25" x14ac:dyDescent="0.25">
      <c r="A17" s="32" t="s">
        <v>16</v>
      </c>
      <c r="B17" s="33"/>
      <c r="C17" s="33"/>
      <c r="D17" s="33"/>
      <c r="E17" s="33"/>
      <c r="F17" s="2" t="s">
        <v>17</v>
      </c>
    </row>
    <row r="18" spans="1:6" ht="31.5" x14ac:dyDescent="0.25">
      <c r="A18" s="34"/>
      <c r="B18" s="35"/>
      <c r="C18" s="35"/>
      <c r="D18" s="35"/>
      <c r="E18" s="35"/>
      <c r="F18" s="10" t="s">
        <v>18</v>
      </c>
    </row>
    <row r="19" spans="1:6" x14ac:dyDescent="0.25">
      <c r="A19" s="36"/>
      <c r="B19" s="37"/>
      <c r="C19" s="37"/>
      <c r="D19" s="37"/>
      <c r="E19" s="37"/>
      <c r="F19" s="38"/>
    </row>
    <row r="20" spans="1:6" x14ac:dyDescent="0.25">
      <c r="A20" s="14" t="s">
        <v>19</v>
      </c>
      <c r="B20" s="15"/>
      <c r="C20" s="15"/>
      <c r="D20" s="15"/>
      <c r="E20" s="16">
        <v>43228</v>
      </c>
      <c r="F20" s="17"/>
    </row>
    <row r="21" spans="1:6" x14ac:dyDescent="0.25">
      <c r="A21" s="14" t="s">
        <v>20</v>
      </c>
      <c r="B21" s="15"/>
      <c r="C21" s="15"/>
      <c r="D21" s="41"/>
      <c r="E21" s="40" t="s">
        <v>21</v>
      </c>
      <c r="F21" s="17"/>
    </row>
    <row r="22" spans="1:6" x14ac:dyDescent="0.25">
      <c r="A22" s="14" t="s">
        <v>22</v>
      </c>
      <c r="B22" s="15"/>
      <c r="C22" s="15"/>
      <c r="D22" s="15"/>
      <c r="E22" s="40" t="s">
        <v>23</v>
      </c>
      <c r="F22" s="17"/>
    </row>
    <row r="23" spans="1:6" x14ac:dyDescent="0.25">
      <c r="A23" s="14" t="s">
        <v>24</v>
      </c>
      <c r="B23" s="15"/>
      <c r="C23" s="15"/>
      <c r="D23" s="15"/>
      <c r="E23" s="40" t="s">
        <v>23</v>
      </c>
      <c r="F23" s="17"/>
    </row>
    <row r="24" spans="1:6" x14ac:dyDescent="0.25">
      <c r="A24" s="14" t="s">
        <v>25</v>
      </c>
      <c r="B24" s="15"/>
      <c r="C24" s="15"/>
      <c r="D24" s="15"/>
      <c r="E24" s="39" t="s">
        <v>26</v>
      </c>
      <c r="F24" s="39"/>
    </row>
    <row r="25" spans="1:6" x14ac:dyDescent="0.25">
      <c r="A25" s="14" t="s">
        <v>27</v>
      </c>
      <c r="B25" s="15"/>
      <c r="C25" s="15"/>
      <c r="D25" s="15"/>
      <c r="E25" s="40" t="s">
        <v>28</v>
      </c>
      <c r="F25" s="17"/>
    </row>
  </sheetData>
  <mergeCells count="23">
    <mergeCell ref="A24:D24"/>
    <mergeCell ref="E24:F24"/>
    <mergeCell ref="A25:D25"/>
    <mergeCell ref="E25:F25"/>
    <mergeCell ref="A21:D21"/>
    <mergeCell ref="E21:F21"/>
    <mergeCell ref="A22:D22"/>
    <mergeCell ref="E22:F22"/>
    <mergeCell ref="A23:D23"/>
    <mergeCell ref="E23:F23"/>
    <mergeCell ref="A20:D20"/>
    <mergeCell ref="E20:F20"/>
    <mergeCell ref="A2:F2"/>
    <mergeCell ref="A3:F3"/>
    <mergeCell ref="A4:F4"/>
    <mergeCell ref="A5:F5"/>
    <mergeCell ref="F7:F10"/>
    <mergeCell ref="D10:E10"/>
    <mergeCell ref="A11:F11"/>
    <mergeCell ref="F13:F16"/>
    <mergeCell ref="D16:E16"/>
    <mergeCell ref="A17:E18"/>
    <mergeCell ref="A19:F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10" workbookViewId="0">
      <selection activeCell="I19" sqref="I19"/>
    </sheetView>
  </sheetViews>
  <sheetFormatPr baseColWidth="10" defaultRowHeight="15" x14ac:dyDescent="0.25"/>
  <cols>
    <col min="1" max="1" width="21.140625" customWidth="1"/>
    <col min="2" max="2" width="20" customWidth="1"/>
    <col min="3" max="3" width="20.28515625" customWidth="1"/>
    <col min="4" max="4" width="17.42578125" customWidth="1"/>
    <col min="5" max="5" width="19.7109375" customWidth="1"/>
    <col min="6" max="6" width="26.85546875" customWidth="1"/>
  </cols>
  <sheetData>
    <row r="2" spans="1:6" ht="15.75" x14ac:dyDescent="0.25">
      <c r="A2" s="18" t="s">
        <v>0</v>
      </c>
      <c r="B2" s="19"/>
      <c r="C2" s="19"/>
      <c r="D2" s="19"/>
      <c r="E2" s="19"/>
      <c r="F2" s="20"/>
    </row>
    <row r="3" spans="1:6" ht="15.75" x14ac:dyDescent="0.25">
      <c r="A3" s="18" t="s">
        <v>1</v>
      </c>
      <c r="B3" s="19"/>
      <c r="C3" s="19"/>
      <c r="D3" s="19"/>
      <c r="E3" s="19"/>
      <c r="F3" s="20"/>
    </row>
    <row r="4" spans="1:6" ht="18.75" x14ac:dyDescent="0.25">
      <c r="A4" s="21" t="s">
        <v>2</v>
      </c>
      <c r="B4" s="22"/>
      <c r="C4" s="22"/>
      <c r="D4" s="22"/>
      <c r="E4" s="22"/>
      <c r="F4" s="23"/>
    </row>
    <row r="5" spans="1:6" ht="15.75" x14ac:dyDescent="0.25">
      <c r="A5" s="24" t="s">
        <v>3</v>
      </c>
      <c r="B5" s="25"/>
      <c r="C5" s="25"/>
      <c r="D5" s="25"/>
      <c r="E5" s="25"/>
      <c r="F5" s="26"/>
    </row>
    <row r="6" spans="1:6" ht="63" x14ac:dyDescent="0.25">
      <c r="A6" s="1" t="s">
        <v>4</v>
      </c>
      <c r="B6" s="2" t="s">
        <v>5</v>
      </c>
      <c r="C6" s="1" t="s">
        <v>6</v>
      </c>
      <c r="D6" s="1" t="s">
        <v>7</v>
      </c>
      <c r="E6" s="2" t="s">
        <v>29</v>
      </c>
      <c r="F6" s="2" t="s">
        <v>8</v>
      </c>
    </row>
    <row r="7" spans="1:6" x14ac:dyDescent="0.25">
      <c r="A7" s="3" t="s">
        <v>9</v>
      </c>
      <c r="B7" s="3">
        <v>17873752.530000001</v>
      </c>
      <c r="C7" s="4">
        <v>8762095.9199999999</v>
      </c>
      <c r="D7" s="5" t="s">
        <v>10</v>
      </c>
      <c r="E7" s="6">
        <f>C7/B7</f>
        <v>0.49022139616699723</v>
      </c>
      <c r="F7" s="27" t="s">
        <v>34</v>
      </c>
    </row>
    <row r="8" spans="1:6" x14ac:dyDescent="0.25">
      <c r="A8" s="3" t="s">
        <v>11</v>
      </c>
      <c r="B8" s="3">
        <v>18058267.809999999</v>
      </c>
      <c r="C8" s="3">
        <f>27421870.12+1313000</f>
        <v>28734870.120000001</v>
      </c>
      <c r="D8" s="5" t="s">
        <v>12</v>
      </c>
      <c r="E8" s="6">
        <f>C8/B8</f>
        <v>1.5912306995517973</v>
      </c>
      <c r="F8" s="28"/>
    </row>
    <row r="9" spans="1:6" x14ac:dyDescent="0.25">
      <c r="A9" s="3" t="s">
        <v>7</v>
      </c>
      <c r="B9" s="7">
        <v>11967979.66</v>
      </c>
      <c r="C9" s="3">
        <v>10403033.960000001</v>
      </c>
      <c r="D9" s="5" t="s">
        <v>12</v>
      </c>
      <c r="E9" s="6">
        <f>C9/B9</f>
        <v>0.86923894053476369</v>
      </c>
      <c r="F9" s="28"/>
    </row>
    <row r="10" spans="1:6" ht="15.75" x14ac:dyDescent="0.25">
      <c r="A10" s="8" t="s">
        <v>13</v>
      </c>
      <c r="B10" s="9">
        <f>SUM(B7:B9)</f>
        <v>47900000</v>
      </c>
      <c r="C10" s="9">
        <f>SUM(C7:C9)</f>
        <v>47900000</v>
      </c>
      <c r="D10" s="30">
        <f>C10/B10</f>
        <v>1</v>
      </c>
      <c r="E10" s="31"/>
      <c r="F10" s="29"/>
    </row>
    <row r="11" spans="1:6" ht="15.75" x14ac:dyDescent="0.25">
      <c r="A11" s="24" t="s">
        <v>14</v>
      </c>
      <c r="B11" s="25"/>
      <c r="C11" s="25"/>
      <c r="D11" s="25"/>
      <c r="E11" s="25"/>
      <c r="F11" s="26"/>
    </row>
    <row r="12" spans="1:6" ht="63" x14ac:dyDescent="0.25">
      <c r="A12" s="2" t="s">
        <v>4</v>
      </c>
      <c r="B12" s="2" t="s">
        <v>5</v>
      </c>
      <c r="C12" s="1" t="s">
        <v>6</v>
      </c>
      <c r="D12" s="1" t="s">
        <v>7</v>
      </c>
      <c r="E12" s="2" t="s">
        <v>29</v>
      </c>
      <c r="F12" s="2" t="s">
        <v>15</v>
      </c>
    </row>
    <row r="13" spans="1:6" x14ac:dyDescent="0.25">
      <c r="A13" s="3" t="s">
        <v>9</v>
      </c>
      <c r="B13" s="3">
        <v>16068086.210000001</v>
      </c>
      <c r="C13" s="4">
        <v>6838142.1799999997</v>
      </c>
      <c r="D13" s="5" t="s">
        <v>10</v>
      </c>
      <c r="E13" s="6">
        <f>C13/B13</f>
        <v>0.42557290834948786</v>
      </c>
      <c r="F13" s="27" t="s">
        <v>35</v>
      </c>
    </row>
    <row r="14" spans="1:6" x14ac:dyDescent="0.25">
      <c r="A14" s="3" t="s">
        <v>11</v>
      </c>
      <c r="B14" s="3">
        <v>18489322.289999999</v>
      </c>
      <c r="C14" s="3">
        <f>22904031.8+501716.39</f>
        <v>23405748.190000001</v>
      </c>
      <c r="D14" s="5" t="s">
        <v>12</v>
      </c>
      <c r="E14" s="6">
        <f>C14/B14</f>
        <v>1.2659062253817202</v>
      </c>
      <c r="F14" s="28"/>
    </row>
    <row r="15" spans="1:6" x14ac:dyDescent="0.25">
      <c r="A15" s="3" t="s">
        <v>7</v>
      </c>
      <c r="B15" s="7">
        <v>7669899.2599999998</v>
      </c>
      <c r="C15" s="3">
        <v>11737110.6</v>
      </c>
      <c r="D15" s="5" t="s">
        <v>12</v>
      </c>
      <c r="E15" s="6">
        <f>C15/B15</f>
        <v>1.5302822373706118</v>
      </c>
      <c r="F15" s="28"/>
    </row>
    <row r="16" spans="1:6" ht="15.75" x14ac:dyDescent="0.25">
      <c r="A16" s="8" t="s">
        <v>13</v>
      </c>
      <c r="B16" s="9">
        <f>SUM(B13:B15)</f>
        <v>42227307.759999998</v>
      </c>
      <c r="C16" s="9">
        <f>SUM(C13:C15)</f>
        <v>41981000.969999999</v>
      </c>
      <c r="D16" s="30">
        <f>C16/B16</f>
        <v>0.99416712068408697</v>
      </c>
      <c r="E16" s="31"/>
      <c r="F16" s="29"/>
    </row>
    <row r="17" spans="1:9" ht="47.25" x14ac:dyDescent="0.25">
      <c r="A17" s="32" t="s">
        <v>16</v>
      </c>
      <c r="B17" s="33"/>
      <c r="C17" s="33"/>
      <c r="D17" s="33"/>
      <c r="E17" s="33"/>
      <c r="F17" s="2" t="s">
        <v>17</v>
      </c>
    </row>
    <row r="18" spans="1:9" ht="31.5" x14ac:dyDescent="0.25">
      <c r="A18" s="34"/>
      <c r="B18" s="35"/>
      <c r="C18" s="35"/>
      <c r="D18" s="35"/>
      <c r="E18" s="35"/>
      <c r="F18" s="10" t="s">
        <v>18</v>
      </c>
      <c r="I18">
        <f>493.61+88.07+0.41+88.07</f>
        <v>670.16000000000008</v>
      </c>
    </row>
    <row r="19" spans="1:9" x14ac:dyDescent="0.25">
      <c r="A19" s="36"/>
      <c r="B19" s="37"/>
      <c r="C19" s="37"/>
      <c r="D19" s="37"/>
      <c r="E19" s="37"/>
      <c r="F19" s="38"/>
    </row>
    <row r="20" spans="1:9" x14ac:dyDescent="0.25">
      <c r="A20" s="14" t="s">
        <v>19</v>
      </c>
      <c r="B20" s="15"/>
      <c r="C20" s="15"/>
      <c r="D20" s="15"/>
      <c r="E20" s="16">
        <v>43228</v>
      </c>
      <c r="F20" s="17"/>
    </row>
    <row r="21" spans="1:9" x14ac:dyDescent="0.25">
      <c r="A21" s="14" t="s">
        <v>20</v>
      </c>
      <c r="B21" s="15"/>
      <c r="C21" s="15"/>
      <c r="D21" s="41"/>
      <c r="E21" s="40" t="s">
        <v>21</v>
      </c>
      <c r="F21" s="17"/>
    </row>
    <row r="22" spans="1:9" x14ac:dyDescent="0.25">
      <c r="A22" s="14" t="s">
        <v>22</v>
      </c>
      <c r="B22" s="15"/>
      <c r="C22" s="15"/>
      <c r="D22" s="15"/>
      <c r="E22" s="40" t="s">
        <v>23</v>
      </c>
      <c r="F22" s="17"/>
    </row>
    <row r="23" spans="1:9" x14ac:dyDescent="0.25">
      <c r="A23" s="14" t="s">
        <v>24</v>
      </c>
      <c r="B23" s="15"/>
      <c r="C23" s="15"/>
      <c r="D23" s="15"/>
      <c r="E23" s="40" t="s">
        <v>23</v>
      </c>
      <c r="F23" s="17"/>
    </row>
    <row r="24" spans="1:9" x14ac:dyDescent="0.25">
      <c r="A24" s="14" t="s">
        <v>25</v>
      </c>
      <c r="B24" s="15"/>
      <c r="C24" s="15"/>
      <c r="D24" s="15"/>
      <c r="E24" s="39" t="s">
        <v>26</v>
      </c>
      <c r="F24" s="39"/>
    </row>
    <row r="25" spans="1:9" x14ac:dyDescent="0.25">
      <c r="A25" s="14" t="s">
        <v>27</v>
      </c>
      <c r="B25" s="15"/>
      <c r="C25" s="15"/>
      <c r="D25" s="15"/>
      <c r="E25" s="40" t="s">
        <v>28</v>
      </c>
      <c r="F25" s="17"/>
    </row>
  </sheetData>
  <mergeCells count="23">
    <mergeCell ref="A24:D24"/>
    <mergeCell ref="E24:F24"/>
    <mergeCell ref="A25:D25"/>
    <mergeCell ref="E25:F25"/>
    <mergeCell ref="A21:D21"/>
    <mergeCell ref="E21:F21"/>
    <mergeCell ref="A22:D22"/>
    <mergeCell ref="E22:F22"/>
    <mergeCell ref="A23:D23"/>
    <mergeCell ref="E23:F23"/>
    <mergeCell ref="A20:D20"/>
    <mergeCell ref="E20:F20"/>
    <mergeCell ref="A2:F2"/>
    <mergeCell ref="A3:F3"/>
    <mergeCell ref="A4:F4"/>
    <mergeCell ref="A5:F5"/>
    <mergeCell ref="F7:F10"/>
    <mergeCell ref="D10:E10"/>
    <mergeCell ref="A11:F11"/>
    <mergeCell ref="F13:F16"/>
    <mergeCell ref="D16:E16"/>
    <mergeCell ref="A17:E18"/>
    <mergeCell ref="A19:F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I21" sqref="I21"/>
    </sheetView>
  </sheetViews>
  <sheetFormatPr baseColWidth="10" defaultRowHeight="15" x14ac:dyDescent="0.25"/>
  <cols>
    <col min="1" max="1" width="29" customWidth="1"/>
    <col min="2" max="2" width="19.28515625" customWidth="1"/>
    <col min="3" max="3" width="15" customWidth="1"/>
    <col min="4" max="4" width="17.42578125" customWidth="1"/>
    <col min="5" max="5" width="15.7109375" customWidth="1"/>
    <col min="6" max="6" width="32.42578125" customWidth="1"/>
    <col min="9" max="9" width="11.7109375" bestFit="1" customWidth="1"/>
  </cols>
  <sheetData>
    <row r="1" spans="1:9" ht="15.75" x14ac:dyDescent="0.25">
      <c r="A1" s="18" t="s">
        <v>0</v>
      </c>
      <c r="B1" s="19"/>
      <c r="C1" s="19"/>
      <c r="D1" s="19"/>
      <c r="E1" s="19"/>
      <c r="F1" s="20"/>
    </row>
    <row r="2" spans="1:9" ht="15.75" x14ac:dyDescent="0.25">
      <c r="A2" s="18" t="s">
        <v>1</v>
      </c>
      <c r="B2" s="19"/>
      <c r="C2" s="19"/>
      <c r="D2" s="19"/>
      <c r="E2" s="19"/>
      <c r="F2" s="20"/>
    </row>
    <row r="3" spans="1:9" ht="18.75" x14ac:dyDescent="0.25">
      <c r="A3" s="21" t="s">
        <v>2</v>
      </c>
      <c r="B3" s="22"/>
      <c r="C3" s="22"/>
      <c r="D3" s="22"/>
      <c r="E3" s="22"/>
      <c r="F3" s="23"/>
    </row>
    <row r="4" spans="1:9" ht="15.75" x14ac:dyDescent="0.25">
      <c r="A4" s="24" t="s">
        <v>3</v>
      </c>
      <c r="B4" s="25"/>
      <c r="C4" s="25"/>
      <c r="D4" s="25"/>
      <c r="E4" s="25"/>
      <c r="F4" s="26"/>
    </row>
    <row r="5" spans="1:9" ht="83.25" customHeight="1" x14ac:dyDescent="0.25">
      <c r="A5" s="12" t="s">
        <v>4</v>
      </c>
      <c r="B5" s="2" t="s">
        <v>5</v>
      </c>
      <c r="C5" s="12" t="s">
        <v>6</v>
      </c>
      <c r="D5" s="12" t="s">
        <v>7</v>
      </c>
      <c r="E5" s="2" t="s">
        <v>29</v>
      </c>
      <c r="F5" s="2" t="s">
        <v>8</v>
      </c>
    </row>
    <row r="6" spans="1:9" x14ac:dyDescent="0.25">
      <c r="A6" s="3" t="s">
        <v>9</v>
      </c>
      <c r="B6" s="3">
        <v>19187713.649999999</v>
      </c>
      <c r="C6" s="4">
        <v>11317337.9</v>
      </c>
      <c r="D6" s="5" t="s">
        <v>10</v>
      </c>
      <c r="E6" s="6">
        <f>C6/B6</f>
        <v>0.58982211775919435</v>
      </c>
      <c r="F6" s="27" t="s">
        <v>36</v>
      </c>
    </row>
    <row r="7" spans="1:9" x14ac:dyDescent="0.25">
      <c r="A7" s="3" t="s">
        <v>11</v>
      </c>
      <c r="B7" s="3">
        <v>18557835.66</v>
      </c>
      <c r="C7" s="3">
        <f>21436236.75+369529.44</f>
        <v>21805766.190000001</v>
      </c>
      <c r="D7" s="5" t="s">
        <v>12</v>
      </c>
      <c r="E7" s="6">
        <f>C7/B7</f>
        <v>1.1750166662484607</v>
      </c>
      <c r="F7" s="28"/>
    </row>
    <row r="8" spans="1:9" x14ac:dyDescent="0.25">
      <c r="A8" s="3" t="s">
        <v>7</v>
      </c>
      <c r="B8" s="7">
        <v>4099688.92</v>
      </c>
      <c r="C8" s="3">
        <v>8722134.1400000006</v>
      </c>
      <c r="D8" s="5" t="s">
        <v>12</v>
      </c>
      <c r="E8" s="6">
        <f>C8/B8</f>
        <v>2.1275112112652685</v>
      </c>
      <c r="F8" s="28"/>
    </row>
    <row r="9" spans="1:9" ht="15.75" x14ac:dyDescent="0.25">
      <c r="A9" s="8" t="s">
        <v>13</v>
      </c>
      <c r="B9" s="9">
        <f>SUM(B6:B8)</f>
        <v>41845238.230000004</v>
      </c>
      <c r="C9" s="9">
        <f>SUM(C6:C8)</f>
        <v>41845238.230000004</v>
      </c>
      <c r="D9" s="30">
        <f>C9/B9</f>
        <v>1</v>
      </c>
      <c r="E9" s="31"/>
      <c r="F9" s="29"/>
    </row>
    <row r="10" spans="1:9" ht="15.75" x14ac:dyDescent="0.25">
      <c r="A10" s="24" t="s">
        <v>14</v>
      </c>
      <c r="B10" s="25"/>
      <c r="C10" s="25"/>
      <c r="D10" s="25"/>
      <c r="E10" s="25"/>
      <c r="F10" s="26"/>
    </row>
    <row r="11" spans="1:9" ht="63" x14ac:dyDescent="0.25">
      <c r="A11" s="2" t="s">
        <v>4</v>
      </c>
      <c r="B11" s="2" t="s">
        <v>5</v>
      </c>
      <c r="C11" s="12" t="s">
        <v>6</v>
      </c>
      <c r="D11" s="12" t="s">
        <v>7</v>
      </c>
      <c r="E11" s="2" t="s">
        <v>29</v>
      </c>
      <c r="F11" s="2" t="s">
        <v>15</v>
      </c>
    </row>
    <row r="12" spans="1:9" x14ac:dyDescent="0.25">
      <c r="A12" s="3" t="s">
        <v>9</v>
      </c>
      <c r="B12" s="3">
        <v>14521295.35</v>
      </c>
      <c r="C12" s="4">
        <v>6069640.3300000001</v>
      </c>
      <c r="D12" s="5" t="s">
        <v>10</v>
      </c>
      <c r="E12" s="6">
        <f>C12/B12</f>
        <v>0.41798201769926813</v>
      </c>
      <c r="F12" s="27" t="s">
        <v>37</v>
      </c>
    </row>
    <row r="13" spans="1:9" x14ac:dyDescent="0.25">
      <c r="A13" s="3" t="s">
        <v>11</v>
      </c>
      <c r="B13" s="3">
        <v>12831674.99</v>
      </c>
      <c r="C13" s="3">
        <f>9798262.5+137063.61</f>
        <v>9935326.1099999994</v>
      </c>
      <c r="D13" s="5" t="s">
        <v>12</v>
      </c>
      <c r="E13" s="6">
        <f>C13/B13</f>
        <v>0.77428130916211735</v>
      </c>
      <c r="F13" s="28"/>
    </row>
    <row r="14" spans="1:9" x14ac:dyDescent="0.25">
      <c r="A14" s="3" t="s">
        <v>7</v>
      </c>
      <c r="B14" s="7">
        <v>2104766.44</v>
      </c>
      <c r="C14" s="3">
        <v>8065990.4400000004</v>
      </c>
      <c r="D14" s="5" t="s">
        <v>12</v>
      </c>
      <c r="E14" s="6">
        <f>C14/B14</f>
        <v>3.8322496438132112</v>
      </c>
      <c r="F14" s="28"/>
    </row>
    <row r="15" spans="1:9" ht="15.75" x14ac:dyDescent="0.25">
      <c r="A15" s="8" t="s">
        <v>13</v>
      </c>
      <c r="B15" s="9">
        <f>SUM(B12:B14)</f>
        <v>29457736.780000001</v>
      </c>
      <c r="C15" s="9">
        <f>SUM(C12:C14)</f>
        <v>24070956.879999999</v>
      </c>
      <c r="D15" s="30">
        <f>C15/B15</f>
        <v>0.81713531014856189</v>
      </c>
      <c r="E15" s="31"/>
      <c r="F15" s="29"/>
      <c r="I15" s="11"/>
    </row>
    <row r="16" spans="1:9" ht="58.5" customHeight="1" x14ac:dyDescent="0.25">
      <c r="A16" s="32" t="s">
        <v>16</v>
      </c>
      <c r="B16" s="33"/>
      <c r="C16" s="33"/>
      <c r="D16" s="33"/>
      <c r="E16" s="33"/>
      <c r="F16" s="2" t="s">
        <v>17</v>
      </c>
    </row>
    <row r="17" spans="1:6" ht="61.5" customHeight="1" x14ac:dyDescent="0.25">
      <c r="A17" s="34"/>
      <c r="B17" s="35"/>
      <c r="C17" s="35"/>
      <c r="D17" s="35"/>
      <c r="E17" s="35"/>
      <c r="F17" s="10" t="s">
        <v>18</v>
      </c>
    </row>
    <row r="18" spans="1:6" x14ac:dyDescent="0.25">
      <c r="A18" s="36"/>
      <c r="B18" s="37"/>
      <c r="C18" s="37"/>
      <c r="D18" s="37"/>
      <c r="E18" s="37"/>
      <c r="F18" s="38"/>
    </row>
    <row r="19" spans="1:6" x14ac:dyDescent="0.25">
      <c r="A19" s="14" t="s">
        <v>19</v>
      </c>
      <c r="B19" s="15"/>
      <c r="C19" s="15"/>
      <c r="D19" s="15"/>
      <c r="E19" s="16">
        <v>43507</v>
      </c>
      <c r="F19" s="17"/>
    </row>
    <row r="20" spans="1:6" x14ac:dyDescent="0.25">
      <c r="A20" s="14" t="s">
        <v>20</v>
      </c>
      <c r="B20" s="15"/>
      <c r="C20" s="15"/>
      <c r="D20" s="41"/>
      <c r="E20" s="40" t="s">
        <v>21</v>
      </c>
      <c r="F20" s="17"/>
    </row>
    <row r="21" spans="1:6" x14ac:dyDescent="0.25">
      <c r="A21" s="14" t="s">
        <v>22</v>
      </c>
      <c r="B21" s="15"/>
      <c r="C21" s="15"/>
      <c r="D21" s="15"/>
      <c r="E21" s="40" t="s">
        <v>23</v>
      </c>
      <c r="F21" s="17"/>
    </row>
    <row r="22" spans="1:6" x14ac:dyDescent="0.25">
      <c r="A22" s="14" t="s">
        <v>24</v>
      </c>
      <c r="B22" s="15"/>
      <c r="C22" s="15"/>
      <c r="D22" s="15"/>
      <c r="E22" s="40" t="s">
        <v>23</v>
      </c>
      <c r="F22" s="17"/>
    </row>
    <row r="23" spans="1:6" ht="19.5" customHeight="1" x14ac:dyDescent="0.25">
      <c r="A23" s="14" t="s">
        <v>25</v>
      </c>
      <c r="B23" s="15"/>
      <c r="C23" s="15"/>
      <c r="D23" s="15"/>
      <c r="E23" s="39" t="s">
        <v>26</v>
      </c>
      <c r="F23" s="39"/>
    </row>
    <row r="24" spans="1:6" ht="21.75" customHeight="1" x14ac:dyDescent="0.25">
      <c r="A24" s="14" t="s">
        <v>27</v>
      </c>
      <c r="B24" s="15"/>
      <c r="C24" s="15"/>
      <c r="D24" s="15"/>
      <c r="E24" s="40" t="s">
        <v>28</v>
      </c>
      <c r="F24" s="17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7" workbookViewId="0">
      <selection activeCell="J22" sqref="J22"/>
    </sheetView>
  </sheetViews>
  <sheetFormatPr baseColWidth="10" defaultRowHeight="15" x14ac:dyDescent="0.25"/>
  <cols>
    <col min="1" max="1" width="29" customWidth="1"/>
    <col min="2" max="2" width="19.28515625" customWidth="1"/>
    <col min="3" max="3" width="15" customWidth="1"/>
    <col min="4" max="4" width="17.42578125" customWidth="1"/>
    <col min="5" max="5" width="15.7109375" customWidth="1"/>
    <col min="6" max="6" width="32.42578125" customWidth="1"/>
    <col min="9" max="9" width="11.7109375" bestFit="1" customWidth="1"/>
  </cols>
  <sheetData>
    <row r="1" spans="1:9" ht="15.75" x14ac:dyDescent="0.25">
      <c r="A1" s="18" t="s">
        <v>0</v>
      </c>
      <c r="B1" s="19"/>
      <c r="C1" s="19"/>
      <c r="D1" s="19"/>
      <c r="E1" s="19"/>
      <c r="F1" s="20"/>
    </row>
    <row r="2" spans="1:9" ht="15.75" x14ac:dyDescent="0.25">
      <c r="A2" s="18" t="s">
        <v>1</v>
      </c>
      <c r="B2" s="19"/>
      <c r="C2" s="19"/>
      <c r="D2" s="19"/>
      <c r="E2" s="19"/>
      <c r="F2" s="20"/>
    </row>
    <row r="3" spans="1:9" ht="18.75" x14ac:dyDescent="0.25">
      <c r="A3" s="21" t="s">
        <v>2</v>
      </c>
      <c r="B3" s="22"/>
      <c r="C3" s="22"/>
      <c r="D3" s="22"/>
      <c r="E3" s="22"/>
      <c r="F3" s="23"/>
    </row>
    <row r="4" spans="1:9" ht="15.75" x14ac:dyDescent="0.25">
      <c r="A4" s="24" t="s">
        <v>3</v>
      </c>
      <c r="B4" s="25"/>
      <c r="C4" s="25"/>
      <c r="D4" s="25"/>
      <c r="E4" s="25"/>
      <c r="F4" s="26"/>
    </row>
    <row r="5" spans="1:9" ht="83.25" customHeight="1" x14ac:dyDescent="0.25">
      <c r="A5" s="13" t="s">
        <v>4</v>
      </c>
      <c r="B5" s="2" t="s">
        <v>5</v>
      </c>
      <c r="C5" s="13" t="s">
        <v>6</v>
      </c>
      <c r="D5" s="13" t="s">
        <v>7</v>
      </c>
      <c r="E5" s="2" t="s">
        <v>29</v>
      </c>
      <c r="F5" s="2" t="s">
        <v>8</v>
      </c>
    </row>
    <row r="6" spans="1:9" x14ac:dyDescent="0.25">
      <c r="A6" s="3" t="s">
        <v>9</v>
      </c>
      <c r="B6" s="3">
        <v>17784754.32</v>
      </c>
      <c r="C6" s="4">
        <v>11606178.57</v>
      </c>
      <c r="D6" s="5" t="s">
        <v>10</v>
      </c>
      <c r="E6" s="6">
        <f>C6/B6</f>
        <v>0.65259144777435418</v>
      </c>
      <c r="F6" s="27" t="s">
        <v>38</v>
      </c>
    </row>
    <row r="7" spans="1:9" x14ac:dyDescent="0.25">
      <c r="A7" s="3" t="s">
        <v>11</v>
      </c>
      <c r="B7" s="3">
        <v>18020871.25</v>
      </c>
      <c r="C7" s="3">
        <f>21169891.9+278574.91</f>
        <v>21448466.809999999</v>
      </c>
      <c r="D7" s="5" t="s">
        <v>12</v>
      </c>
      <c r="E7" s="6">
        <f>C7/B7</f>
        <v>1.1902014343507392</v>
      </c>
      <c r="F7" s="28"/>
    </row>
    <row r="8" spans="1:9" x14ac:dyDescent="0.25">
      <c r="A8" s="3" t="s">
        <v>7</v>
      </c>
      <c r="B8" s="7">
        <v>6039612.6600000001</v>
      </c>
      <c r="C8" s="3">
        <v>8790592.8499999996</v>
      </c>
      <c r="D8" s="5" t="s">
        <v>12</v>
      </c>
      <c r="E8" s="6">
        <f>C8/B8</f>
        <v>1.4554895065075248</v>
      </c>
      <c r="F8" s="28"/>
    </row>
    <row r="9" spans="1:9" ht="15.75" x14ac:dyDescent="0.25">
      <c r="A9" s="8" t="s">
        <v>13</v>
      </c>
      <c r="B9" s="9">
        <f>SUM(B6:B8)</f>
        <v>41845238.230000004</v>
      </c>
      <c r="C9" s="9">
        <f>SUM(C6:C8)</f>
        <v>41845238.229999997</v>
      </c>
      <c r="D9" s="30">
        <f>C9/B9</f>
        <v>0.99999999999999978</v>
      </c>
      <c r="E9" s="31"/>
      <c r="F9" s="29"/>
    </row>
    <row r="10" spans="1:9" ht="15.75" x14ac:dyDescent="0.25">
      <c r="A10" s="24" t="s">
        <v>14</v>
      </c>
      <c r="B10" s="25"/>
      <c r="C10" s="25"/>
      <c r="D10" s="25"/>
      <c r="E10" s="25"/>
      <c r="F10" s="26"/>
    </row>
    <row r="11" spans="1:9" ht="63" x14ac:dyDescent="0.25">
      <c r="A11" s="2" t="s">
        <v>4</v>
      </c>
      <c r="B11" s="2" t="s">
        <v>5</v>
      </c>
      <c r="C11" s="13" t="s">
        <v>6</v>
      </c>
      <c r="D11" s="13" t="s">
        <v>7</v>
      </c>
      <c r="E11" s="2" t="s">
        <v>29</v>
      </c>
      <c r="F11" s="2" t="s">
        <v>15</v>
      </c>
    </row>
    <row r="12" spans="1:9" x14ac:dyDescent="0.25">
      <c r="A12" s="3" t="s">
        <v>9</v>
      </c>
      <c r="B12" s="3">
        <v>15569332.300000001</v>
      </c>
      <c r="C12" s="4">
        <v>7293234.2699999996</v>
      </c>
      <c r="D12" s="5" t="s">
        <v>10</v>
      </c>
      <c r="E12" s="6">
        <f>C12/B12</f>
        <v>0.46843590524431156</v>
      </c>
      <c r="F12" s="27" t="s">
        <v>39</v>
      </c>
    </row>
    <row r="13" spans="1:9" x14ac:dyDescent="0.25">
      <c r="A13" s="3" t="s">
        <v>11</v>
      </c>
      <c r="B13" s="3">
        <v>14171641.140000001</v>
      </c>
      <c r="C13" s="3">
        <f>11420499.8+137063.61</f>
        <v>11557563.41</v>
      </c>
      <c r="D13" s="5" t="s">
        <v>12</v>
      </c>
      <c r="E13" s="6">
        <f>C13/B13</f>
        <v>0.81554163669713131</v>
      </c>
      <c r="F13" s="28"/>
    </row>
    <row r="14" spans="1:9" x14ac:dyDescent="0.25">
      <c r="A14" s="3" t="s">
        <v>7</v>
      </c>
      <c r="B14" s="7">
        <v>2234075.7599999998</v>
      </c>
      <c r="C14" s="3">
        <v>8442936.5399999991</v>
      </c>
      <c r="D14" s="5" t="s">
        <v>12</v>
      </c>
      <c r="E14" s="6">
        <f>C14/B14</f>
        <v>3.7791630396634357</v>
      </c>
      <c r="F14" s="28"/>
    </row>
    <row r="15" spans="1:9" ht="15.75" x14ac:dyDescent="0.25">
      <c r="A15" s="8" t="s">
        <v>13</v>
      </c>
      <c r="B15" s="9">
        <f>SUM(B12:B14)</f>
        <v>31975049.200000003</v>
      </c>
      <c r="C15" s="9">
        <f>SUM(C12:C14)</f>
        <v>27293734.219999999</v>
      </c>
      <c r="D15" s="30">
        <f>C15/B15</f>
        <v>0.85359475287374997</v>
      </c>
      <c r="E15" s="31"/>
      <c r="F15" s="29"/>
      <c r="I15" s="11"/>
    </row>
    <row r="16" spans="1:9" ht="58.5" customHeight="1" x14ac:dyDescent="0.25">
      <c r="A16" s="32" t="s">
        <v>16</v>
      </c>
      <c r="B16" s="33"/>
      <c r="C16" s="33"/>
      <c r="D16" s="33"/>
      <c r="E16" s="33"/>
      <c r="F16" s="2" t="s">
        <v>17</v>
      </c>
    </row>
    <row r="17" spans="1:6" ht="61.5" customHeight="1" x14ac:dyDescent="0.25">
      <c r="A17" s="34"/>
      <c r="B17" s="35"/>
      <c r="C17" s="35"/>
      <c r="D17" s="35"/>
      <c r="E17" s="35"/>
      <c r="F17" s="10" t="s">
        <v>18</v>
      </c>
    </row>
    <row r="18" spans="1:6" x14ac:dyDescent="0.25">
      <c r="A18" s="36"/>
      <c r="B18" s="37"/>
      <c r="C18" s="37"/>
      <c r="D18" s="37"/>
      <c r="E18" s="37"/>
      <c r="F18" s="38"/>
    </row>
    <row r="19" spans="1:6" x14ac:dyDescent="0.25">
      <c r="A19" s="14" t="s">
        <v>19</v>
      </c>
      <c r="B19" s="15"/>
      <c r="C19" s="15"/>
      <c r="D19" s="15"/>
      <c r="E19" s="16">
        <v>43507</v>
      </c>
      <c r="F19" s="17"/>
    </row>
    <row r="20" spans="1:6" x14ac:dyDescent="0.25">
      <c r="A20" s="14" t="s">
        <v>20</v>
      </c>
      <c r="B20" s="15"/>
      <c r="C20" s="15"/>
      <c r="D20" s="41"/>
      <c r="E20" s="40" t="s">
        <v>21</v>
      </c>
      <c r="F20" s="17"/>
    </row>
    <row r="21" spans="1:6" x14ac:dyDescent="0.25">
      <c r="A21" s="14" t="s">
        <v>22</v>
      </c>
      <c r="B21" s="15"/>
      <c r="C21" s="15"/>
      <c r="D21" s="15"/>
      <c r="E21" s="40" t="s">
        <v>23</v>
      </c>
      <c r="F21" s="17"/>
    </row>
    <row r="22" spans="1:6" x14ac:dyDescent="0.25">
      <c r="A22" s="14" t="s">
        <v>24</v>
      </c>
      <c r="B22" s="15"/>
      <c r="C22" s="15"/>
      <c r="D22" s="15"/>
      <c r="E22" s="40" t="s">
        <v>23</v>
      </c>
      <c r="F22" s="17"/>
    </row>
    <row r="23" spans="1:6" ht="19.5" customHeight="1" x14ac:dyDescent="0.25">
      <c r="A23" s="14" t="s">
        <v>25</v>
      </c>
      <c r="B23" s="15"/>
      <c r="C23" s="15"/>
      <c r="D23" s="15"/>
      <c r="E23" s="39" t="s">
        <v>26</v>
      </c>
      <c r="F23" s="39"/>
    </row>
    <row r="24" spans="1:6" ht="21.75" customHeight="1" x14ac:dyDescent="0.25">
      <c r="A24" s="14" t="s">
        <v>27</v>
      </c>
      <c r="B24" s="15"/>
      <c r="C24" s="15"/>
      <c r="D24" s="15"/>
      <c r="E24" s="40" t="s">
        <v>28</v>
      </c>
      <c r="F24" s="17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MARZO</vt:lpstr>
      <vt:lpstr>FEBRERO 2019</vt:lpstr>
      <vt:lpstr>ENERO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Gualberto Quimí</dc:creator>
  <cp:lastModifiedBy>Mayra Linzan</cp:lastModifiedBy>
  <cp:lastPrinted>2019-11-05T19:20:29Z</cp:lastPrinted>
  <dcterms:created xsi:type="dcterms:W3CDTF">2019-05-15T16:44:49Z</dcterms:created>
  <dcterms:modified xsi:type="dcterms:W3CDTF">2020-02-11T16:37:55Z</dcterms:modified>
</cp:coreProperties>
</file>